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S\Documents\Cartwright\SFB projects\Desert Sands - Adjacent Ways project - fire lane\"/>
    </mc:Choice>
  </mc:AlternateContent>
  <bookViews>
    <workbookView xWindow="0" yWindow="0" windowWidth="28800" windowHeight="1153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0" i="1" l="1"/>
  <c r="F219" i="1"/>
  <c r="I24" i="1"/>
  <c r="H24" i="1"/>
  <c r="G24" i="1"/>
  <c r="E24" i="1" l="1"/>
  <c r="I225" i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E189" i="1" s="1"/>
  <c r="I178" i="1"/>
  <c r="H178" i="1"/>
  <c r="G178" i="1"/>
  <c r="H169" i="1"/>
  <c r="I161" i="1"/>
  <c r="H161" i="1"/>
  <c r="G161" i="1"/>
  <c r="E161" i="1" s="1"/>
  <c r="I153" i="1"/>
  <c r="H153" i="1"/>
  <c r="G153" i="1"/>
  <c r="E153" i="1" s="1"/>
  <c r="I145" i="1"/>
  <c r="H145" i="1"/>
  <c r="G145" i="1"/>
  <c r="E145" i="1" s="1"/>
  <c r="I139" i="1"/>
  <c r="H139" i="1"/>
  <c r="G139" i="1"/>
  <c r="E139" i="1" s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I215" i="1"/>
  <c r="H215" i="1"/>
  <c r="G215" i="1"/>
  <c r="E215" i="1" s="1"/>
  <c r="I207" i="1"/>
  <c r="H207" i="1"/>
  <c r="G207" i="1"/>
  <c r="E207" i="1" l="1"/>
  <c r="E29" i="1"/>
  <c r="E131" i="1"/>
  <c r="E37" i="1"/>
  <c r="E117" i="1"/>
  <c r="E178" i="1"/>
  <c r="I194" i="1"/>
  <c r="H194" i="1"/>
  <c r="G194" i="1"/>
  <c r="I172" i="1"/>
  <c r="H172" i="1"/>
  <c r="G172" i="1"/>
  <c r="E172" i="1" s="1"/>
  <c r="E194" i="1" l="1"/>
  <c r="G45" i="1"/>
  <c r="H45" i="1"/>
  <c r="I45" i="1"/>
  <c r="I216" i="1" s="1"/>
  <c r="I59" i="1"/>
  <c r="E59" i="1" s="1"/>
  <c r="G87" i="1"/>
  <c r="E87" i="1" s="1"/>
  <c r="H87" i="1"/>
  <c r="I87" i="1"/>
  <c r="G102" i="1"/>
  <c r="E102" i="1" s="1"/>
  <c r="H102" i="1"/>
  <c r="I102" i="1"/>
  <c r="G150" i="1"/>
  <c r="H150" i="1"/>
  <c r="I150" i="1"/>
  <c r="G169" i="1"/>
  <c r="E169" i="1" s="1"/>
  <c r="I169" i="1"/>
  <c r="H216" i="1" l="1"/>
  <c r="E150" i="1"/>
  <c r="E45" i="1"/>
  <c r="G216" i="1"/>
  <c r="G15" i="1"/>
  <c r="H15" i="1"/>
  <c r="E216" i="1" l="1"/>
  <c r="F45" i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<sst xmlns="http://schemas.openxmlformats.org/spreadsheetml/2006/main" count="410" uniqueCount="398">
  <si>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</si>
  <si>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</si>
  <si>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</si>
  <si>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</si>
  <si>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</si>
  <si>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</si>
  <si>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</si>
  <si>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</si>
  <si>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</si>
  <si>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</si>
  <si>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</si>
  <si>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</si>
  <si>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</si>
  <si>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</si>
  <si>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</si>
  <si>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</si>
  <si>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</si>
  <si>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</si>
  <si>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</si>
  <si>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</si>
  <si>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</si>
  <si>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</si>
  <si>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</si>
  <si>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</si>
  <si>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</si>
  <si>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</si>
  <si>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</si>
  <si>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</si>
  <si>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</si>
  <si>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</si>
  <si>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</si>
  <si>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</si>
  <si>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</si>
  <si>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</si>
  <si>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</si>
  <si>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</si>
  <si>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</si>
  <si>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</si>
  <si>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</si>
  <si>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</si>
  <si>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</si>
  <si>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</si>
  <si>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</si>
  <si>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</si>
  <si>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</si>
  <si>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</si>
  <si>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</si>
  <si>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</si>
  <si>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</si>
  <si>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</si>
  <si>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</si>
  <si>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</si>
  <si>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</si>
  <si>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</si>
  <si>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</si>
  <si>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</si>
  <si>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</si>
  <si>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</si>
  <si>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</si>
  <si>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</si>
  <si>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</si>
  <si>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</si>
  <si>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</si>
  <si>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</si>
  <si>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</si>
  <si>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</si>
  <si>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</si>
  <si>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</si>
  <si>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</si>
  <si>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</si>
  <si>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</si>
  <si>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</si>
  <si>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</si>
  <si>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</si>
  <si>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</si>
  <si>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</si>
  <si>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</si>
  <si>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</si>
  <si>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</si>
  <si>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</si>
  <si>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</si>
  <si>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</si>
  <si>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</si>
  <si>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</si>
  <si>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</si>
  <si>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</si>
  <si>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</si>
  <si>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</si>
  <si>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</si>
  <si>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</si>
  <si>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</si>
  <si>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</si>
  <si>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</si>
  <si>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</si>
  <si>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</si>
  <si>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</si>
  <si>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</si>
  <si>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</si>
  <si>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</si>
  <si>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</si>
  <si>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</si>
  <si>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</si>
  <si>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</si>
  <si>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</si>
  <si>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</si>
  <si>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</si>
  <si>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</si>
  <si>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</si>
  <si>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</si>
  <si>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</si>
  <si>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</si>
  <si>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</si>
  <si>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</si>
  <si>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</si>
  <si>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</si>
  <si>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</si>
  <si>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</si>
  <si>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</si>
  <si>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</si>
  <si>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</si>
  <si>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</si>
  <si>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</si>
  <si>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</si>
  <si>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</si>
  <si>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</si>
  <si>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</si>
  <si>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</si>
  <si>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</si>
  <si>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</si>
  <si>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</si>
  <si>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</si>
  <si>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</si>
  <si>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</si>
  <si>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</si>
  <si>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</si>
  <si>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</si>
  <si>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</si>
  <si>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</si>
  <si>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</si>
  <si>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</si>
  <si>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</si>
  <si>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</si>
  <si>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</si>
  <si>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</si>
  <si>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</si>
  <si>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</si>
  <si>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</si>
  <si>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</si>
  <si>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</si>
  <si>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</si>
  <si>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</si>
  <si>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</si>
  <si>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</si>
  <si>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</si>
  <si>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</si>
  <si>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</si>
  <si>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</si>
  <si>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</si>
  <si>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</si>
  <si>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</si>
  <si>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</si>
  <si>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</si>
  <si>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</si>
  <si>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</si>
  <si>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</si>
  <si>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</si>
  <si>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</si>
  <si>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</si>
  <si>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</si>
  <si>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</si>
  <si>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</si>
  <si>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</si>
  <si>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</si>
  <si>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</si>
  <si>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</si>
  <si>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</si>
  <si>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</si>
  <si>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</si>
  <si>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</si>
  <si>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</si>
  <si>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</si>
  <si>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</si>
  <si>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</si>
  <si>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</si>
  <si>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</si>
  <si>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</si>
  <si>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</si>
  <si>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</si>
  <si>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</si>
  <si>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</si>
  <si>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</si>
  <si>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</si>
  <si>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</si>
  <si>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</si>
  <si>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</si>
  <si>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</si>
  <si>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</si>
  <si>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</si>
  <si>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</si>
  <si>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</si>
  <si>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</si>
  <si>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</si>
  <si>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</si>
  <si>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</si>
  <si>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</si>
  <si>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</si>
  <si>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</si>
  <si>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</si>
  <si>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</si>
  <si>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</si>
  <si>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</si>
  <si>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</si>
  <si>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</si>
  <si>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</si>
  <si>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</si>
  <si>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</si>
  <si>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</si>
  <si>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</si>
  <si>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</si>
  <si>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</si>
  <si>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</si>
  <si>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</si>
  <si>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</si>
  <si>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</si>
  <si>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</si>
  <si>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</si>
  <si>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</si>
  <si>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</si>
  <si>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</si>
  <si>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</si>
  <si>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</si>
  <si>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</si>
  <si>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</si>
  <si>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</si>
  <si>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</si>
  <si>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</si>
  <si>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</si>
  <si>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</si>
  <si>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</si>
  <si>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</si>
  <si>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</si>
  <si>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</si>
  <si>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</si>
  <si>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</si>
  <si>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</si>
  <si>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</si>
  <si>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</si>
  <si>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</si>
  <si>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</si>
  <si>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</si>
  <si>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</si>
  <si>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</si>
  <si>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</si>
  <si>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</si>
  <si>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</si>
  <si>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</si>
  <si>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</si>
  <si>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</si>
  <si>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</si>
  <si>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</si>
  <si>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</si>
  <si>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</si>
  <si>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</si>
  <si>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</si>
  <si>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</si>
  <si>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</si>
  <si>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</si>
  <si>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</si>
  <si>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</si>
  <si>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</si>
  <si>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</si>
  <si>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</si>
  <si>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</si>
  <si>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</si>
  <si>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</si>
  <si>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</si>
  <si>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</si>
  <si>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</si>
  <si>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</si>
  <si>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</si>
  <si>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</si>
  <si>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</si>
  <si>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</si>
  <si>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</si>
  <si>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</si>
  <si>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</si>
  <si>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</si>
  <si>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</si>
  <si>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</si>
  <si>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</si>
  <si>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</si>
  <si>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</si>
  <si>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</si>
  <si>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</si>
  <si>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</si>
  <si>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</si>
  <si>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</si>
  <si>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</si>
  <si>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</si>
  <si>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</si>
  <si>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</si>
  <si>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</si>
  <si>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</si>
  <si>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</si>
  <si>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</si>
  <si>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</si>
  <si>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</si>
  <si>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</si>
  <si>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</si>
  <si>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</si>
  <si>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</si>
  <si>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</si>
  <si>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</si>
  <si>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</si>
  <si>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</si>
  <si>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</si>
  <si>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</si>
  <si>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</si>
  <si>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</si>
  <si>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</si>
  <si>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</si>
  <si>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</si>
  <si>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</si>
  <si>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</si>
  <si>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</si>
  <si>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</si>
  <si>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</si>
  <si>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</si>
  <si>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</si>
  <si>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</si>
  <si>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</si>
  <si>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</si>
  <si>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</si>
  <si>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</si>
  <si>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</si>
  <si>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</si>
  <si>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</si>
  <si>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</si>
  <si>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</si>
  <si>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</si>
  <si>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</si>
  <si>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</si>
  <si>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</si>
  <si>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</si>
  <si>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</si>
  <si>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</si>
  <si>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</si>
  <si>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</si>
  <si>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</si>
  <si>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</si>
  <si>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</si>
  <si>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</si>
  <si>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</si>
  <si>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</si>
  <si>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</si>
  <si>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</si>
  <si>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</si>
  <si>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</si>
  <si>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</si>
  <si>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</si>
  <si>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</si>
  <si>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</si>
  <si>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</si>
  <si>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</si>
  <si>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</si>
  <si>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</si>
  <si>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</si>
  <si>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</si>
  <si>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</si>
  <si>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</si>
  <si>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</si>
  <si>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</si>
  <si>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</si>
  <si>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</si>
  <si>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</si>
  <si>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</si>
  <si>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</si>
  <si>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</si>
  <si>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</si>
  <si>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</si>
  <si>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</si>
  <si>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</si>
  <si>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</si>
  <si>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</si>
  <si>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</si>
  <si>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</si>
  <si>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</si>
  <si>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</si>
  <si>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</si>
  <si>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</si>
  <si>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</si>
  <si>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</si>
  <si>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</si>
  <si>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Cartwright School District #83</t>
  </si>
  <si>
    <t>ADM Group, Inc.</t>
  </si>
  <si>
    <t>RYTAN Construction</t>
  </si>
  <si>
    <t>Maricopa</t>
  </si>
  <si>
    <t>City of 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</si>
</sst>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5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165" fontId="1" fillId="12" borderId="23" xfId="0" applyNumberFormat="1" applyFont="1" applyFill="1" applyBorder="1" applyProtection="1">
      <protection locked="0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2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ytanconstruction.sharepoint.com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34" zoomScaleNormal="100" zoomScaleSheetLayoutView="100" workbookViewId="0">
      <selection activeCell="K217" sqref="K1:K1048576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2"/>
      <c r="B1" s="342"/>
      <c r="C1" s="342"/>
      <c r="D1" s="343"/>
      <c r="E1" s="349" t="s">
        <v>383</v>
      </c>
      <c r="F1" s="350"/>
      <c r="G1" s="350"/>
      <c r="H1" s="350"/>
      <c r="I1" s="350"/>
      <c r="J1" s="351"/>
    </row>
    <row r="2" spans="1:137" s="1" customFormat="1">
      <c r="A2" s="344" t="s">
        <v>386</v>
      </c>
      <c r="B2" s="345"/>
      <c r="C2" s="345"/>
      <c r="D2" s="346"/>
      <c r="E2" s="355" t="s">
        <v>198</v>
      </c>
      <c r="F2" s="345"/>
      <c r="G2" s="345"/>
      <c r="H2" s="345"/>
      <c r="I2" s="345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2"/>
      <c r="F3" s="353"/>
      <c r="G3" s="353"/>
      <c r="H3" s="353"/>
      <c r="I3" s="353"/>
      <c r="J3" s="354"/>
      <c r="N3" s="105"/>
    </row>
    <row r="4" spans="1:137" ht="4.5" customHeight="1" thickBot="1">
      <c r="A4" s="347"/>
      <c r="B4" s="347"/>
      <c r="C4" s="347"/>
      <c r="D4" s="347"/>
      <c r="E4" s="347"/>
      <c r="F4" s="347"/>
      <c r="G4" s="347"/>
      <c r="H4" s="347"/>
      <c r="I4" s="347"/>
      <c r="J4" s="348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0" t="s">
        <v>393</v>
      </c>
      <c r="F5" s="361"/>
      <c r="G5" s="358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4"/>
      <c r="F6" s="363"/>
      <c r="G6" s="359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2" t="s">
        <v>394</v>
      </c>
      <c r="F7" s="363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2" t="s">
        <v>395</v>
      </c>
      <c r="F8" s="363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2" t="s">
        <v>396</v>
      </c>
      <c r="F9" s="363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4"/>
      <c r="F10" s="363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8"/>
      <c r="F11" s="339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40" t="s">
        <v>397</v>
      </c>
      <c r="F12" s="341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227856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6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7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>
        <v>1</v>
      </c>
      <c r="F20" s="319"/>
      <c r="G20" s="246">
        <v>5625</v>
      </c>
      <c r="H20" s="246">
        <v>5625</v>
      </c>
      <c r="I20" s="247">
        <v>1250</v>
      </c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>
        <v>1</v>
      </c>
      <c r="F21" s="319" t="str">
        <f>IFERROR((#REF!+G21/#REF!),"")</f>
        <v/>
      </c>
      <c r="G21" s="246">
        <v>4900</v>
      </c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>
        <v>1</v>
      </c>
      <c r="F22" s="320" t="str">
        <f>IFERROR((#REF!+G22/#REF!),"")</f>
        <v/>
      </c>
      <c r="G22" s="246">
        <v>540</v>
      </c>
      <c r="H22" s="246">
        <v>540</v>
      </c>
      <c r="I22" s="247">
        <v>120</v>
      </c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>
        <v>1</v>
      </c>
      <c r="F23" s="321" t="str">
        <f>IFERROR((#REF!+G23/#REF!),"")</f>
        <v/>
      </c>
      <c r="G23" s="248">
        <v>1260</v>
      </c>
      <c r="H23" s="248">
        <v>1260</v>
      </c>
      <c r="I23" s="249">
        <v>280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21400</v>
      </c>
      <c r="F24" s="179" t="str">
        <f>IFERROR((#REF!/#REF!),"")</f>
        <v/>
      </c>
      <c r="G24" s="180">
        <f>SUM(G20:G23)</f>
        <v>12325</v>
      </c>
      <c r="H24" s="180">
        <f t="shared" ref="H24:I24" si="0">SUM(H20:H23)</f>
        <v>7425</v>
      </c>
      <c r="I24" s="180">
        <f t="shared" si="0"/>
        <v>1650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>
        <v>1</v>
      </c>
      <c r="F26" s="319" t="str">
        <f>IFERROR((#REF!+G26/#REF!),"")</f>
        <v/>
      </c>
      <c r="G26" s="251">
        <v>5175</v>
      </c>
      <c r="H26" s="251">
        <v>5175</v>
      </c>
      <c r="I26" s="252">
        <v>1150</v>
      </c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>
        <v>1</v>
      </c>
      <c r="F27" s="320" t="str">
        <f>IFERROR((#REF!+G27/#REF!),"")</f>
        <v/>
      </c>
      <c r="G27" s="251">
        <v>6750</v>
      </c>
      <c r="H27" s="251">
        <v>6750</v>
      </c>
      <c r="I27" s="252">
        <v>1500</v>
      </c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26500</v>
      </c>
      <c r="F29" s="179" t="str">
        <f>IFERROR((#REF!/#REF!),"")</f>
        <v/>
      </c>
      <c r="G29" s="53">
        <f>SUM(G26:G28)</f>
        <v>11925</v>
      </c>
      <c r="H29" s="53">
        <f>SUM(H26:H28)</f>
        <v>11925</v>
      </c>
      <c r="I29" s="53">
        <f>SUM(I26:I28)</f>
        <v>2650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>
        <v>1</v>
      </c>
      <c r="F31" s="319" t="str">
        <f>IFERROR((#REF!+G31/#REF!),"")</f>
        <v/>
      </c>
      <c r="G31" s="251">
        <v>850</v>
      </c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850</v>
      </c>
      <c r="F37" s="148" t="str">
        <f>IFERROR((#REF!/#REF!),"")</f>
        <v/>
      </c>
      <c r="G37" s="52">
        <f>SUM(G31:G36)</f>
        <v>850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>
        <v>1</v>
      </c>
      <c r="F191" s="147" t="str">
        <f>IFERROR((#REF!+G191/#REF!),"")</f>
        <v/>
      </c>
      <c r="G191" s="251">
        <v>15241.5</v>
      </c>
      <c r="H191" s="251">
        <v>15241.5</v>
      </c>
      <c r="I191" s="267">
        <v>3387</v>
      </c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>
        <v>474</v>
      </c>
      <c r="F192" s="322" t="str">
        <f>IFERROR((#REF!+G192/#REF!),"")</f>
        <v/>
      </c>
      <c r="G192" s="251">
        <v>3532.5</v>
      </c>
      <c r="H192" s="251">
        <v>3532.5</v>
      </c>
      <c r="I192" s="252">
        <v>785</v>
      </c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41720</v>
      </c>
      <c r="F194" s="148" t="str">
        <f>IFERROR((#REF!/#REF!),"")</f>
        <v/>
      </c>
      <c r="G194" s="180">
        <f>SUM(G191:G193)</f>
        <v>18774</v>
      </c>
      <c r="H194" s="180">
        <f>SUM(H191:H193)</f>
        <v>18774</v>
      </c>
      <c r="I194" s="203">
        <f>SUM(I191:I193)</f>
        <v>4172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>
        <v>650</v>
      </c>
      <c r="F198" s="323" t="str">
        <f>IFERROR((#REF!+G198/#REF!),"")</f>
        <v/>
      </c>
      <c r="G198" s="335">
        <v>9869</v>
      </c>
      <c r="H198" s="251">
        <v>14803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>
        <v>2347</v>
      </c>
      <c r="F199" s="323" t="str">
        <f>IFERROR((#REF!+G199/#REF!),"")</f>
        <v/>
      </c>
      <c r="G199" s="251"/>
      <c r="H199" s="251">
        <v>16570</v>
      </c>
      <c r="I199" s="252">
        <v>6698</v>
      </c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>
        <v>1608</v>
      </c>
      <c r="F200" s="323" t="str">
        <f>IFERROR((#REF!+G200/#REF!),"")</f>
        <v/>
      </c>
      <c r="G200" s="251">
        <v>9295</v>
      </c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>
        <v>1</v>
      </c>
      <c r="F201" s="323" t="str">
        <f>IFERROR((#REF!+G201/#REF!),"")</f>
        <v/>
      </c>
      <c r="G201" s="251">
        <v>4500</v>
      </c>
      <c r="H201" s="251">
        <v>3375</v>
      </c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>
        <v>1</v>
      </c>
      <c r="F202" s="323" t="str">
        <f>IFERROR((#REF!+G202/#REF!),"")</f>
        <v/>
      </c>
      <c r="G202" s="251">
        <v>9730</v>
      </c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>
        <v>1</v>
      </c>
      <c r="F206" s="325" t="str">
        <f>IFERROR((#REF!+G206/#REF!),"")</f>
        <v/>
      </c>
      <c r="G206" s="261">
        <v>7265</v>
      </c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82105</v>
      </c>
      <c r="F207" s="148" t="str">
        <f>IFERROR((#REF!/#REF!),"")</f>
        <v/>
      </c>
      <c r="G207" s="180">
        <f>SUM(G196:G206)</f>
        <v>40659</v>
      </c>
      <c r="H207" s="180">
        <f>SUM(H196:H206)</f>
        <v>34748</v>
      </c>
      <c r="I207" s="206">
        <f>SUM(I196:I206)</f>
        <v>6698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172575</v>
      </c>
      <c r="F216" s="170"/>
      <c r="G216" s="72">
        <f>SUM(G24,G29,G37,G45,G52,G59,G75,G87,G102,G117,G131,G139,G145,G150,G153,G161,G169,G172,G178,G184,G189,G194,G207,G215)</f>
        <v>84533</v>
      </c>
      <c r="H216" s="72">
        <f>SUM(H24,H29,H37,H45,H52,H59,H75,H87,H102,H117,H131,H139,H145,H150,H153,H161,H169,H172,H178,H184,H189,H194,H207,H215)</f>
        <v>72872</v>
      </c>
      <c r="I216" s="72">
        <f>SUM(I24,I29,I37,I45,I52,I59,I75,I87,I102,I117,I131,I139,I145,I150,I153,I161,I169,I172,I178,I184,I189,I194,I207,I215)</f>
        <v>15170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6.9495646373147951E-2</v>
      </c>
      <c r="C218" s="35" t="s">
        <v>172</v>
      </c>
      <c r="D218" s="14"/>
      <c r="E218" s="77"/>
      <c r="F218" s="331">
        <f t="shared" si="2"/>
        <v>15835</v>
      </c>
      <c r="G218" s="302">
        <v>7125.75</v>
      </c>
      <c r="H218" s="303">
        <v>7125.75</v>
      </c>
      <c r="I218" s="303">
        <v>1583.5</v>
      </c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25092</v>
      </c>
      <c r="G220" s="302">
        <v>11291.4</v>
      </c>
      <c r="H220" s="303">
        <v>11291.4</v>
      </c>
      <c r="I220" s="303">
        <v>2509.1999999999998</v>
      </c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7.0483112141001333E-3</v>
      </c>
      <c r="C222" s="38" t="s">
        <v>174</v>
      </c>
      <c r="D222" s="37"/>
      <c r="E222" s="79"/>
      <c r="F222" s="323">
        <f t="shared" si="2"/>
        <v>1606</v>
      </c>
      <c r="G222" s="304">
        <v>722.7</v>
      </c>
      <c r="H222" s="305">
        <v>722.7</v>
      </c>
      <c r="I222" s="305">
        <v>160.6</v>
      </c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5.5947616038199567E-2</v>
      </c>
      <c r="C224" s="41" t="s">
        <v>176</v>
      </c>
      <c r="D224" s="37"/>
      <c r="E224" s="80"/>
      <c r="F224" s="325">
        <f t="shared" si="2"/>
        <v>12748</v>
      </c>
      <c r="G224" s="306">
        <v>5736.6</v>
      </c>
      <c r="H224" s="307">
        <v>5736.6</v>
      </c>
      <c r="I224" s="307">
        <v>1274.8</v>
      </c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55281.000000000007</v>
      </c>
      <c r="F225" s="171"/>
      <c r="G225" s="43">
        <f>SUM(G217:G224)</f>
        <v>24876.450000000004</v>
      </c>
      <c r="H225" s="43">
        <f t="shared" ref="H225:I225" si="4">SUM(H217:H224)</f>
        <v>24876.450000000004</v>
      </c>
      <c r="I225" s="43">
        <f t="shared" si="4"/>
        <v>5528.1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6">
        <f>E216+E225</f>
        <v>227856</v>
      </c>
      <c r="F226" s="337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10:F10"/>
    <mergeCell ref="E226:F226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" right="0.25" top="0.75" bottom="0.75" header="0.3" footer="0.3"/>
  <pageSetup scale="80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8B50AF986DD44BA31821A262AC549" ma:contentTypeVersion="12" ma:contentTypeDescription="Create a new document." ma:contentTypeScope="" ma:versionID="cfee71ddd6d7ce9d2ae4fee41f2c3ea8">
  <xsd:schema xmlns:xsd="http://www.w3.org/2001/XMLSchema" xmlns:xs="http://www.w3.org/2001/XMLSchema" xmlns:p="http://schemas.microsoft.com/office/2006/metadata/properties" xmlns:ns2="928b72c6-5faa-4d7a-9f98-d4af63a0bb20" xmlns:ns3="55579f3d-3d74-444d-8641-804e42654831" targetNamespace="http://schemas.microsoft.com/office/2006/metadata/properties" ma:root="true" ma:fieldsID="fe4b05751dfb3d44ec4ea54a2276c8e7" ns2:_="" ns3:_="">
    <xsd:import namespace="928b72c6-5faa-4d7a-9f98-d4af63a0bb20"/>
    <xsd:import namespace="55579f3d-3d74-444d-8641-804e426548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b72c6-5faa-4d7a-9f98-d4af63a0b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79f3d-3d74-444d-8641-804e4265483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503B44-D55F-4792-985F-CE269777A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8b72c6-5faa-4d7a-9f98-d4af63a0bb20"/>
    <ds:schemaRef ds:uri="55579f3d-3d74-444d-8641-804e426548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874AD7-B785-4453-A827-A21A15531A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188B5D-6E7D-4C87-A481-52C37656E035}">
  <ds:schemaRefs>
    <ds:schemaRef ds:uri="http://purl.org/dc/terms/"/>
    <ds:schemaRef ds:uri="http://schemas.openxmlformats.org/package/2006/metadata/core-properties"/>
    <ds:schemaRef ds:uri="http://purl.org/dc/dcmitype/"/>
    <ds:schemaRef ds:uri="928b72c6-5faa-4d7a-9f98-d4af63a0bb20"/>
    <ds:schemaRef ds:uri="55579f3d-3d74-444d-8641-804e42654831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JS</cp:lastModifiedBy>
  <cp:lastPrinted>2021-01-14T17:34:39Z</cp:lastPrinted>
  <dcterms:created xsi:type="dcterms:W3CDTF">2006-08-31T18:48:44Z</dcterms:created>
  <dcterms:modified xsi:type="dcterms:W3CDTF">2021-02-11T14:35:25Z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0x0101000F68B50AF986DD44BA31821A262AC549</vt:lpwstr>
  </property>
</Properties>
</file>